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marty\Documents\Biz Education\"/>
    </mc:Choice>
  </mc:AlternateContent>
  <xr:revisionPtr revIDLastSave="0" documentId="8_{56CF8C4D-104F-4D0D-90BB-DC831A9C1310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Dashboard" sheetId="1" r:id="rId1"/>
    <sheet name="Rolling 1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2" l="1"/>
  <c r="C6" i="1"/>
  <c r="D7" i="2"/>
  <c r="D20" i="2" s="1"/>
  <c r="P27" i="2"/>
  <c r="P28" i="2" s="1"/>
  <c r="P22" i="2"/>
  <c r="M13" i="2"/>
  <c r="L13" i="2"/>
  <c r="K13" i="2"/>
  <c r="J13" i="2"/>
  <c r="I13" i="2"/>
  <c r="H13" i="2"/>
  <c r="G13" i="2"/>
  <c r="F13" i="2"/>
  <c r="D13" i="2"/>
  <c r="C13" i="2"/>
  <c r="B13" i="2"/>
  <c r="N12" i="2"/>
  <c r="N13" i="2" s="1"/>
  <c r="N27" i="2" s="1"/>
  <c r="N28" i="2" s="1"/>
  <c r="N11" i="2"/>
  <c r="N22" i="2" s="1"/>
  <c r="M7" i="2"/>
  <c r="M20" i="2" s="1"/>
  <c r="L7" i="2"/>
  <c r="L20" i="2" s="1"/>
  <c r="K7" i="2"/>
  <c r="J7" i="2"/>
  <c r="J20" i="2" s="1"/>
  <c r="I7" i="2"/>
  <c r="H7" i="2"/>
  <c r="H20" i="2" s="1"/>
  <c r="G7" i="2"/>
  <c r="F7" i="2"/>
  <c r="F20" i="2" s="1"/>
  <c r="E7" i="2"/>
  <c r="C7" i="2"/>
  <c r="B7" i="2"/>
  <c r="B20" i="2" s="1"/>
  <c r="N6" i="2"/>
  <c r="N5" i="2"/>
  <c r="N7" i="2" l="1"/>
  <c r="N23" i="2" s="1"/>
  <c r="B8" i="2"/>
  <c r="F8" i="2"/>
  <c r="J8" i="2"/>
  <c r="C8" i="2"/>
  <c r="E8" i="2"/>
  <c r="G8" i="2"/>
  <c r="I8" i="2"/>
  <c r="K8" i="2"/>
  <c r="M8" i="2"/>
  <c r="C15" i="2"/>
  <c r="E15" i="2"/>
  <c r="G15" i="2"/>
  <c r="I15" i="2"/>
  <c r="K15" i="2"/>
  <c r="M15" i="2"/>
  <c r="C16" i="2"/>
  <c r="E16" i="2"/>
  <c r="G16" i="2"/>
  <c r="I16" i="2"/>
  <c r="K16" i="2"/>
  <c r="M16" i="2"/>
  <c r="C18" i="2"/>
  <c r="E18" i="2"/>
  <c r="G18" i="2"/>
  <c r="I18" i="2"/>
  <c r="K18" i="2"/>
  <c r="M18" i="2"/>
  <c r="C20" i="2"/>
  <c r="E20" i="2"/>
  <c r="G20" i="2"/>
  <c r="I20" i="2"/>
  <c r="K20" i="2"/>
  <c r="D8" i="2"/>
  <c r="H8" i="2"/>
  <c r="L8" i="2"/>
  <c r="B15" i="2"/>
  <c r="D15" i="2"/>
  <c r="F15" i="2"/>
  <c r="H15" i="2"/>
  <c r="J15" i="2"/>
  <c r="L15" i="2"/>
  <c r="B18" i="2"/>
  <c r="D18" i="2"/>
  <c r="F18" i="2"/>
  <c r="H18" i="2"/>
  <c r="J18" i="2"/>
  <c r="L18" i="2"/>
  <c r="N8" i="2" l="1"/>
  <c r="N15" i="2"/>
  <c r="N16" i="2" s="1"/>
  <c r="N20" i="2"/>
  <c r="P7" i="2"/>
  <c r="P20" i="2" s="1"/>
  <c r="N18" i="2"/>
  <c r="N24" i="2" s="1"/>
  <c r="L21" i="2"/>
  <c r="L19" i="2"/>
  <c r="H21" i="2"/>
  <c r="H19" i="2"/>
  <c r="D21" i="2"/>
  <c r="D19" i="2"/>
  <c r="M21" i="2"/>
  <c r="M19" i="2"/>
  <c r="I21" i="2"/>
  <c r="I19" i="2"/>
  <c r="E21" i="2"/>
  <c r="E19" i="2"/>
  <c r="L16" i="2"/>
  <c r="H16" i="2"/>
  <c r="D16" i="2"/>
  <c r="J21" i="2"/>
  <c r="J19" i="2"/>
  <c r="F21" i="2"/>
  <c r="F19" i="2"/>
  <c r="B21" i="2"/>
  <c r="B19" i="2"/>
  <c r="B16" i="2"/>
  <c r="K21" i="2"/>
  <c r="K19" i="2"/>
  <c r="G21" i="2"/>
  <c r="G19" i="2"/>
  <c r="C21" i="2"/>
  <c r="C19" i="2"/>
  <c r="J16" i="2"/>
  <c r="F16" i="2"/>
  <c r="N21" i="2" l="1"/>
  <c r="P18" i="2"/>
  <c r="P24" i="2" s="1"/>
  <c r="P5" i="2"/>
  <c r="P6" i="2" s="1"/>
  <c r="P23" i="2"/>
  <c r="N19" i="2"/>
  <c r="N25" i="2" s="1"/>
  <c r="P15" i="2"/>
  <c r="P21" i="2" s="1"/>
  <c r="P19" i="2" l="1"/>
  <c r="P16" i="2"/>
  <c r="F23" i="1" l="1"/>
  <c r="F22" i="1"/>
  <c r="F21" i="1"/>
  <c r="F19" i="1"/>
  <c r="F18" i="1"/>
  <c r="F17" i="1"/>
  <c r="F16" i="1"/>
  <c r="F15" i="1"/>
  <c r="F14" i="1"/>
  <c r="F13" i="1"/>
  <c r="F12" i="1"/>
  <c r="F10" i="1"/>
  <c r="F7" i="1"/>
  <c r="F5" i="1"/>
  <c r="F8" i="1" s="1"/>
  <c r="F4" i="1"/>
  <c r="F6" i="1" s="1"/>
  <c r="F20" i="1" l="1"/>
  <c r="F9" i="1"/>
  <c r="F11" i="1" s="1"/>
</calcChain>
</file>

<file path=xl/sharedStrings.xml><?xml version="1.0" encoding="utf-8"?>
<sst xmlns="http://schemas.openxmlformats.org/spreadsheetml/2006/main" count="73" uniqueCount="70">
  <si>
    <t>Input Fields</t>
  </si>
  <si>
    <t>Output Fields</t>
  </si>
  <si>
    <t>Revenue</t>
  </si>
  <si>
    <t>COGS per day</t>
  </si>
  <si>
    <t>COGS</t>
  </si>
  <si>
    <t xml:space="preserve">Avg Sales per Day </t>
  </si>
  <si>
    <t>Gross Profit</t>
  </si>
  <si>
    <t>DII (Inventory Days)</t>
  </si>
  <si>
    <t>Interest Expense</t>
  </si>
  <si>
    <t>Ending A/R</t>
  </si>
  <si>
    <t>Ending A/P</t>
  </si>
  <si>
    <t>TAT (total asset turnover)</t>
  </si>
  <si>
    <t>Inventory</t>
  </si>
  <si>
    <t>CCC</t>
  </si>
  <si>
    <t>Total Assets</t>
  </si>
  <si>
    <t>COGS %</t>
  </si>
  <si>
    <t>Total Equity</t>
  </si>
  <si>
    <t>GM %</t>
  </si>
  <si>
    <t>Current Assets</t>
  </si>
  <si>
    <t>Net Margin</t>
  </si>
  <si>
    <t>Current Liabilities</t>
  </si>
  <si>
    <t>ROA</t>
  </si>
  <si>
    <t>Total Liabilities</t>
  </si>
  <si>
    <t>ROE</t>
  </si>
  <si>
    <t>Current Ratio (&gt;2)</t>
  </si>
  <si>
    <t>Quick Ratio (&gt;1)</t>
  </si>
  <si>
    <t>Asset/Equity</t>
  </si>
  <si>
    <t>Sustain Growth Rate</t>
  </si>
  <si>
    <t>Cost of Capital</t>
  </si>
  <si>
    <t>Debt to Equity (&gt;2)</t>
  </si>
  <si>
    <t>Interest Coverage</t>
  </si>
  <si>
    <t>Net Income / Profit</t>
  </si>
  <si>
    <t>Put your numbers in the yellow boxes</t>
  </si>
  <si>
    <t>Note: Make sure you are using the same date for both the balance sheet and the income (profit and Loss) statement.</t>
  </si>
  <si>
    <t>Blu: find it on the balance sheet</t>
  </si>
  <si>
    <t>green: find it on income statement</t>
  </si>
  <si>
    <t>Don't touch These!</t>
  </si>
  <si>
    <t>Profit &amp; Loss by month</t>
  </si>
  <si>
    <t xml:space="preserve">Input Target GP Growth </t>
  </si>
  <si>
    <t>Year - 2018/2019</t>
  </si>
  <si>
    <t>Rolling YTD</t>
  </si>
  <si>
    <t>Input  target growth in</t>
  </si>
  <si>
    <t>2020 Forcast</t>
  </si>
  <si>
    <t>GP and  target GM% to</t>
  </si>
  <si>
    <t xml:space="preserve"> see what level of sales</t>
  </si>
  <si>
    <t xml:space="preserve">Gross Profit </t>
  </si>
  <si>
    <t>is required to reach goal.</t>
  </si>
  <si>
    <t>Gross Margin</t>
  </si>
  <si>
    <t>Input Target GM %</t>
  </si>
  <si>
    <t>Operating Exp. (OE)</t>
  </si>
  <si>
    <t>Total Payroll</t>
  </si>
  <si>
    <t>Total Opperating Expense</t>
  </si>
  <si>
    <t>Total OE minus Salaries</t>
  </si>
  <si>
    <t>Pre-Tax Profit (PTP)</t>
  </si>
  <si>
    <t>Net</t>
  </si>
  <si>
    <t>as % of GP</t>
  </si>
  <si>
    <t>PTP Targets</t>
  </si>
  <si>
    <t>at 10%</t>
  </si>
  <si>
    <t>Difference</t>
  </si>
  <si>
    <t>at 15%</t>
  </si>
  <si>
    <t>Total Labor Cost</t>
  </si>
  <si>
    <t>Labor Efficiency</t>
  </si>
  <si>
    <t>Salary Cap</t>
  </si>
  <si>
    <t xml:space="preserve">Salary Cap Difference </t>
  </si>
  <si>
    <t>One Month Core Reserve needed</t>
  </si>
  <si>
    <t>Two Month Core Reserve needed</t>
  </si>
  <si>
    <t xml:space="preserve">Dashboard </t>
  </si>
  <si>
    <t>Inventory turn per year</t>
  </si>
  <si>
    <t>A/R days</t>
  </si>
  <si>
    <t>A/P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</si>
</sst>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CECECE"/>
      </left>
      <right style="thin">
        <color rgb="FFCECECE"/>
      </right>
      <top style="thin">
        <color rgb="FF000000"/>
      </top>
      <bottom style="thin">
        <color rgb="FFCECECE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3" fillId="0" borderId="3" xfId="0" applyFont="1" applyBorder="1"/>
    <xf numFmtId="0" fontId="0" fillId="0" borderId="4" xfId="0" applyBorder="1"/>
    <xf numFmtId="0" fontId="0" fillId="0" borderId="5" xfId="0" applyBorder="1"/>
    <xf numFmtId="1" fontId="0" fillId="0" borderId="6" xfId="0" applyNumberFormat="1" applyBorder="1"/>
    <xf numFmtId="37" fontId="0" fillId="0" borderId="6" xfId="0" applyNumberFormat="1" applyBorder="1"/>
    <xf numFmtId="2" fontId="0" fillId="0" borderId="6" xfId="0" applyNumberFormat="1" applyBorder="1"/>
    <xf numFmtId="9" fontId="0" fillId="0" borderId="6" xfId="2" applyFont="1" applyBorder="1"/>
    <xf numFmtId="10" fontId="0" fillId="0" borderId="6" xfId="2" applyNumberFormat="1" applyFont="1" applyBorder="1"/>
    <xf numFmtId="9" fontId="0" fillId="0" borderId="5" xfId="2" applyFont="1" applyBorder="1"/>
    <xf numFmtId="0" fontId="0" fillId="0" borderId="7" xfId="0" applyBorder="1"/>
    <xf numFmtId="2" fontId="0" fillId="0" borderId="8" xfId="0" applyNumberFormat="1" applyBorder="1"/>
    <xf numFmtId="0" fontId="2" fillId="0" borderId="2" xfId="0" applyFont="1" applyBorder="1"/>
    <xf numFmtId="0" fontId="0" fillId="3" borderId="0" xfId="0" applyFill="1"/>
    <xf numFmtId="0" fontId="0" fillId="3" borderId="5" xfId="0" applyFill="1" applyBorder="1"/>
    <xf numFmtId="0" fontId="0" fillId="3" borderId="9" xfId="0" applyFill="1" applyBorder="1"/>
    <xf numFmtId="0" fontId="0" fillId="4" borderId="0" xfId="0" applyFill="1"/>
    <xf numFmtId="0" fontId="0" fillId="4" borderId="5" xfId="0" applyFill="1" applyBorder="1"/>
    <xf numFmtId="0" fontId="4" fillId="0" borderId="0" xfId="0" applyFont="1" applyAlignment="1">
      <alignment horizontal="center"/>
    </xf>
    <xf numFmtId="0" fontId="0" fillId="5" borderId="11" xfId="0" applyFill="1" applyBorder="1" applyAlignment="1">
      <alignment horizontal="right"/>
    </xf>
    <xf numFmtId="1" fontId="0" fillId="5" borderId="12" xfId="2" applyNumberFormat="1" applyFont="1" applyFill="1" applyBorder="1"/>
    <xf numFmtId="0" fontId="4" fillId="0" borderId="13" xfId="0" applyFont="1" applyBorder="1"/>
    <xf numFmtId="17" fontId="0" fillId="6" borderId="0" xfId="0" applyNumberFormat="1" applyFill="1"/>
    <xf numFmtId="17" fontId="0" fillId="7" borderId="0" xfId="0" applyNumberFormat="1" applyFill="1"/>
    <xf numFmtId="0" fontId="4" fillId="8" borderId="13" xfId="0" applyFont="1" applyFill="1" applyBorder="1"/>
    <xf numFmtId="0" fontId="5" fillId="0" borderId="0" xfId="0" applyFont="1" applyAlignment="1">
      <alignment horizontal="center"/>
    </xf>
    <xf numFmtId="0" fontId="4" fillId="9" borderId="14" xfId="0" applyFont="1" applyFill="1" applyBorder="1"/>
    <xf numFmtId="0" fontId="0" fillId="0" borderId="15" xfId="0" applyBorder="1"/>
    <xf numFmtId="164" fontId="0" fillId="8" borderId="20" xfId="0" applyNumberFormat="1" applyFill="1" applyBorder="1"/>
    <xf numFmtId="164" fontId="7" fillId="0" borderId="0" xfId="0" applyNumberFormat="1" applyFont="1" applyAlignment="1">
      <alignment horizontal="center"/>
    </xf>
    <xf numFmtId="164" fontId="0" fillId="9" borderId="21" xfId="0" applyNumberFormat="1" applyFill="1" applyBorder="1"/>
    <xf numFmtId="44" fontId="0" fillId="0" borderId="0" xfId="1" applyFont="1"/>
    <xf numFmtId="0" fontId="0" fillId="0" borderId="22" xfId="0" applyBorder="1"/>
    <xf numFmtId="5" fontId="6" fillId="10" borderId="16" xfId="0" applyNumberFormat="1" applyFont="1" applyFill="1" applyBorder="1" applyAlignment="1">
      <alignment horizontal="right" vertical="center"/>
    </xf>
    <xf numFmtId="0" fontId="4" fillId="0" borderId="22" xfId="0" applyFont="1" applyBorder="1"/>
    <xf numFmtId="44" fontId="4" fillId="0" borderId="16" xfId="0" applyNumberFormat="1" applyFont="1" applyBorder="1"/>
    <xf numFmtId="44" fontId="4" fillId="0" borderId="24" xfId="0" applyNumberFormat="1" applyFont="1" applyBorder="1"/>
    <xf numFmtId="164" fontId="4" fillId="8" borderId="25" xfId="0" applyNumberFormat="1" applyFont="1" applyFill="1" applyBorder="1"/>
    <xf numFmtId="164" fontId="5" fillId="0" borderId="0" xfId="0" applyNumberFormat="1" applyFont="1" applyAlignment="1">
      <alignment horizontal="center"/>
    </xf>
    <xf numFmtId="44" fontId="0" fillId="9" borderId="26" xfId="0" applyNumberFormat="1" applyFill="1" applyBorder="1"/>
    <xf numFmtId="0" fontId="0" fillId="0" borderId="27" xfId="0" applyBorder="1"/>
    <xf numFmtId="10" fontId="0" fillId="0" borderId="28" xfId="0" applyNumberFormat="1" applyBorder="1"/>
    <xf numFmtId="10" fontId="0" fillId="0" borderId="27" xfId="0" applyNumberFormat="1" applyBorder="1"/>
    <xf numFmtId="10" fontId="0" fillId="8" borderId="29" xfId="0" applyNumberFormat="1" applyFill="1" applyBorder="1"/>
    <xf numFmtId="10" fontId="0" fillId="5" borderId="30" xfId="0" applyNumberFormat="1" applyFill="1" applyBorder="1" applyAlignment="1">
      <alignment horizontal="right"/>
    </xf>
    <xf numFmtId="10" fontId="0" fillId="5" borderId="12" xfId="0" applyNumberFormat="1" applyFill="1" applyBorder="1"/>
    <xf numFmtId="0" fontId="4" fillId="11" borderId="15" xfId="0" applyFont="1" applyFill="1" applyBorder="1"/>
    <xf numFmtId="0" fontId="0" fillId="11" borderId="31" xfId="0" applyFill="1" applyBorder="1"/>
    <xf numFmtId="0" fontId="0" fillId="11" borderId="25" xfId="0" applyFill="1" applyBorder="1"/>
    <xf numFmtId="0" fontId="0" fillId="11" borderId="32" xfId="0" applyFill="1" applyBorder="1"/>
    <xf numFmtId="0" fontId="0" fillId="0" borderId="33" xfId="0" applyBorder="1"/>
    <xf numFmtId="0" fontId="4" fillId="11" borderId="1" xfId="0" applyFont="1" applyFill="1" applyBorder="1"/>
    <xf numFmtId="0" fontId="0" fillId="11" borderId="34" xfId="0" applyFill="1" applyBorder="1"/>
    <xf numFmtId="0" fontId="0" fillId="11" borderId="3" xfId="0" applyFill="1" applyBorder="1"/>
    <xf numFmtId="0" fontId="6" fillId="0" borderId="16" xfId="0" applyFont="1" applyBorder="1"/>
    <xf numFmtId="5" fontId="6" fillId="8" borderId="25" xfId="0" applyNumberFormat="1" applyFont="1" applyFill="1" applyBorder="1" applyAlignment="1">
      <alignment horizontal="right" vertical="center"/>
    </xf>
    <xf numFmtId="5" fontId="8" fillId="0" borderId="35" xfId="0" applyNumberFormat="1" applyFont="1" applyBorder="1" applyAlignment="1">
      <alignment horizontal="center" vertical="center"/>
    </xf>
    <xf numFmtId="5" fontId="9" fillId="0" borderId="16" xfId="0" applyNumberFormat="1" applyFont="1" applyBorder="1"/>
    <xf numFmtId="0" fontId="9" fillId="0" borderId="0" xfId="0" applyFont="1"/>
    <xf numFmtId="0" fontId="1" fillId="0" borderId="16" xfId="0" applyFont="1" applyBorder="1" applyAlignment="1">
      <alignment horizontal="left"/>
    </xf>
    <xf numFmtId="5" fontId="1" fillId="10" borderId="16" xfId="0" applyNumberFormat="1" applyFont="1" applyFill="1" applyBorder="1"/>
    <xf numFmtId="5" fontId="1" fillId="0" borderId="35" xfId="0" applyNumberFormat="1" applyFont="1" applyBorder="1"/>
    <xf numFmtId="5" fontId="1" fillId="0" borderId="16" xfId="0" applyNumberFormat="1" applyFont="1" applyBorder="1"/>
    <xf numFmtId="5" fontId="1" fillId="0" borderId="24" xfId="0" applyNumberFormat="1" applyFont="1" applyBorder="1"/>
    <xf numFmtId="5" fontId="1" fillId="8" borderId="25" xfId="0" applyNumberFormat="1" applyFont="1" applyFill="1" applyBorder="1"/>
    <xf numFmtId="0" fontId="4" fillId="11" borderId="36" xfId="0" applyFont="1" applyFill="1" applyBorder="1" applyAlignment="1">
      <alignment horizontal="left"/>
    </xf>
    <xf numFmtId="0" fontId="4" fillId="11" borderId="33" xfId="0" applyFont="1" applyFill="1" applyBorder="1" applyAlignment="1">
      <alignment horizontal="center"/>
    </xf>
    <xf numFmtId="0" fontId="4" fillId="11" borderId="17" xfId="0" applyFont="1" applyFill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0" xfId="0" applyFont="1"/>
    <xf numFmtId="0" fontId="4" fillId="0" borderId="38" xfId="0" applyFont="1" applyBorder="1"/>
    <xf numFmtId="0" fontId="0" fillId="0" borderId="25" xfId="0" applyBorder="1" applyAlignment="1">
      <alignment horizontal="right"/>
    </xf>
    <xf numFmtId="44" fontId="0" fillId="0" borderId="16" xfId="0" applyNumberFormat="1" applyBorder="1"/>
    <xf numFmtId="44" fontId="0" fillId="0" borderId="24" xfId="0" applyNumberFormat="1" applyBorder="1"/>
    <xf numFmtId="44" fontId="0" fillId="8" borderId="25" xfId="0" applyNumberFormat="1" applyFill="1" applyBorder="1"/>
    <xf numFmtId="44" fontId="0" fillId="0" borderId="0" xfId="0" applyNumberFormat="1"/>
    <xf numFmtId="44" fontId="0" fillId="0" borderId="22" xfId="0" applyNumberFormat="1" applyBorder="1"/>
    <xf numFmtId="0" fontId="0" fillId="0" borderId="38" xfId="0" applyBorder="1"/>
    <xf numFmtId="0" fontId="0" fillId="0" borderId="29" xfId="0" applyBorder="1" applyAlignment="1">
      <alignment horizontal="right"/>
    </xf>
    <xf numFmtId="10" fontId="4" fillId="0" borderId="28" xfId="0" applyNumberFormat="1" applyFont="1" applyBorder="1"/>
    <xf numFmtId="10" fontId="4" fillId="8" borderId="29" xfId="0" applyNumberFormat="1" applyFont="1" applyFill="1" applyBorder="1"/>
    <xf numFmtId="10" fontId="4" fillId="0" borderId="39" xfId="0" applyNumberFormat="1" applyFont="1" applyBorder="1"/>
    <xf numFmtId="10" fontId="4" fillId="0" borderId="27" xfId="0" applyNumberFormat="1" applyFont="1" applyBorder="1"/>
    <xf numFmtId="0" fontId="4" fillId="11" borderId="20" xfId="0" applyFont="1" applyFill="1" applyBorder="1" applyAlignment="1">
      <alignment horizontal="left"/>
    </xf>
    <xf numFmtId="0" fontId="0" fillId="11" borderId="31" xfId="0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right"/>
    </xf>
    <xf numFmtId="44" fontId="0" fillId="0" borderId="41" xfId="0" applyNumberFormat="1" applyBorder="1"/>
    <xf numFmtId="44" fontId="0" fillId="0" borderId="18" xfId="0" applyNumberFormat="1" applyBorder="1"/>
    <xf numFmtId="44" fontId="0" fillId="0" borderId="19" xfId="0" applyNumberFormat="1" applyBorder="1"/>
    <xf numFmtId="44" fontId="0" fillId="8" borderId="36" xfId="0" applyNumberFormat="1" applyFill="1" applyBorder="1"/>
    <xf numFmtId="44" fontId="0" fillId="0" borderId="36" xfId="0" applyNumberFormat="1" applyBorder="1"/>
    <xf numFmtId="44" fontId="0" fillId="0" borderId="35" xfId="0" applyNumberFormat="1" applyBorder="1"/>
    <xf numFmtId="44" fontId="0" fillId="0" borderId="25" xfId="0" applyNumberFormat="1" applyBorder="1"/>
    <xf numFmtId="0" fontId="0" fillId="0" borderId="27" xfId="0" applyBorder="1" applyAlignment="1">
      <alignment horizontal="right"/>
    </xf>
    <xf numFmtId="44" fontId="0" fillId="0" borderId="42" xfId="0" applyNumberFormat="1" applyBorder="1"/>
    <xf numFmtId="44" fontId="0" fillId="0" borderId="43" xfId="0" applyNumberFormat="1" applyBorder="1"/>
    <xf numFmtId="44" fontId="0" fillId="0" borderId="44" xfId="0" applyNumberFormat="1" applyBorder="1"/>
    <xf numFmtId="44" fontId="0" fillId="8" borderId="29" xfId="0" applyNumberFormat="1" applyFill="1" applyBorder="1"/>
    <xf numFmtId="44" fontId="0" fillId="0" borderId="45" xfId="0" applyNumberFormat="1" applyBorder="1"/>
    <xf numFmtId="0" fontId="0" fillId="0" borderId="0" xfId="0" applyAlignment="1">
      <alignment horizontal="right"/>
    </xf>
    <xf numFmtId="44" fontId="0" fillId="0" borderId="34" xfId="0" applyNumberFormat="1" applyBorder="1"/>
    <xf numFmtId="44" fontId="3" fillId="0" borderId="15" xfId="0" applyNumberFormat="1" applyFont="1" applyBorder="1"/>
    <xf numFmtId="44" fontId="0" fillId="0" borderId="40" xfId="0" applyNumberFormat="1" applyBorder="1"/>
    <xf numFmtId="5" fontId="0" fillId="0" borderId="46" xfId="1" applyNumberFormat="1" applyFont="1" applyBorder="1"/>
    <xf numFmtId="0" fontId="0" fillId="0" borderId="47" xfId="0" applyBorder="1"/>
    <xf numFmtId="0" fontId="3" fillId="0" borderId="23" xfId="0" applyFont="1" applyBorder="1"/>
    <xf numFmtId="0" fontId="0" fillId="0" borderId="23" xfId="0" applyBorder="1"/>
    <xf numFmtId="44" fontId="0" fillId="0" borderId="6" xfId="1" applyFont="1" applyBorder="1"/>
    <xf numFmtId="2" fontId="0" fillId="0" borderId="0" xfId="0" applyNumberFormat="1"/>
    <xf numFmtId="44" fontId="0" fillId="0" borderId="25" xfId="1" applyFont="1" applyBorder="1"/>
    <xf numFmtId="0" fontId="3" fillId="0" borderId="48" xfId="0" applyFont="1" applyBorder="1"/>
    <xf numFmtId="0" fontId="0" fillId="0" borderId="48" xfId="0" applyBorder="1"/>
    <xf numFmtId="44" fontId="0" fillId="0" borderId="49" xfId="0" applyNumberFormat="1" applyBorder="1"/>
    <xf numFmtId="44" fontId="0" fillId="0" borderId="29" xfId="0" applyNumberFormat="1" applyBorder="1"/>
    <xf numFmtId="0" fontId="3" fillId="0" borderId="30" xfId="0" applyFont="1" applyBorder="1"/>
    <xf numFmtId="0" fontId="0" fillId="0" borderId="30" xfId="0" applyBorder="1"/>
    <xf numFmtId="44" fontId="0" fillId="0" borderId="12" xfId="0" applyNumberFormat="1" applyBorder="1"/>
    <xf numFmtId="7" fontId="0" fillId="0" borderId="0" xfId="0" applyNumberFormat="1"/>
    <xf numFmtId="5" fontId="4" fillId="0" borderId="16" xfId="0" applyNumberFormat="1" applyFont="1" applyBorder="1"/>
    <xf numFmtId="0" fontId="0" fillId="12" borderId="16" xfId="0" applyFill="1" applyBorder="1"/>
    <xf numFmtId="0" fontId="0" fillId="12" borderId="17" xfId="0" applyFill="1" applyBorder="1"/>
    <xf numFmtId="4" fontId="10" fillId="12" borderId="50" xfId="0" applyNumberFormat="1" applyFont="1" applyFill="1" applyBorder="1"/>
    <xf numFmtId="5" fontId="6" fillId="12" borderId="17" xfId="0" applyNumberFormat="1" applyFont="1" applyFill="1" applyBorder="1" applyAlignment="1">
      <alignment horizontal="right" vertical="center"/>
    </xf>
    <xf numFmtId="5" fontId="6" fillId="12" borderId="18" xfId="0" applyNumberFormat="1" applyFont="1" applyFill="1" applyBorder="1" applyAlignment="1">
      <alignment horizontal="right" vertical="center"/>
    </xf>
    <xf numFmtId="5" fontId="6" fillId="12" borderId="19" xfId="0" applyNumberFormat="1" applyFont="1" applyFill="1" applyBorder="1" applyAlignment="1">
      <alignment horizontal="right" vertical="center"/>
    </xf>
    <xf numFmtId="0" fontId="0" fillId="12" borderId="23" xfId="0" applyFill="1" applyBorder="1"/>
    <xf numFmtId="5" fontId="6" fillId="12" borderId="16" xfId="0" applyNumberFormat="1" applyFont="1" applyFill="1" applyBorder="1" applyAlignment="1">
      <alignment horizontal="right" vertical="center"/>
    </xf>
    <xf numFmtId="5" fontId="6" fillId="12" borderId="24" xfId="0" applyNumberFormat="1" applyFont="1" applyFill="1" applyBorder="1" applyAlignment="1">
      <alignment horizontal="right" vertical="center"/>
    </xf>
    <xf numFmtId="44" fontId="0" fillId="2" borderId="6" xfId="1" applyFont="1" applyFill="1" applyBorder="1"/>
    <xf numFmtId="44" fontId="0" fillId="2" borderId="10" xfId="1" applyFont="1" applyFill="1" applyBorder="1"/>
    <xf numFmtId="0" fontId="4" fillId="0" borderId="0" xfId="0" applyFont="1" applyAlignment="1">
      <alignment horizontal="center"/>
    </xf>
    <xf numFmtId="0" fontId="4" fillId="11" borderId="23" xfId="0" applyFont="1" applyFill="1" applyBorder="1" applyAlignment="1">
      <alignment horizontal="center"/>
    </xf>
    <xf numFmtId="0" fontId="4" fillId="11" borderId="37" xfId="0" applyFont="1" applyFill="1" applyBorder="1" applyAlignment="1">
      <alignment horizontal="center"/>
    </xf>
    <xf numFmtId="0" fontId="0" fillId="11" borderId="34" xfId="0" applyFill="1" applyBorder="1" applyAlignment="1">
      <alignment horizontal="center"/>
    </xf>
    <xf numFmtId="0" fontId="0" fillId="11" borderId="31" xfId="0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8"/>
  <sheetViews>
    <sheetView tabSelected="1" zoomScale="115" zoomScaleNormal="115" workbookViewId="0">
      <selection activeCell="I14" sqref="I14"/>
    </sheetView>
  </sheetViews>
  <sheetFormatPr defaultRowHeight="14.4" x14ac:dyDescent="0.3"/>
  <cols>
    <col min="2" max="2" width="23.5546875" customWidth="1"/>
    <col min="3" max="3" width="15" customWidth="1"/>
    <col min="5" max="5" width="28.5546875" customWidth="1"/>
    <col min="6" max="6" width="17.109375" customWidth="1"/>
  </cols>
  <sheetData>
    <row r="1" spans="2:6" ht="25.2" thickBot="1" x14ac:dyDescent="0.45">
      <c r="C1" s="1" t="s">
        <v>66</v>
      </c>
    </row>
    <row r="2" spans="2:6" ht="24.6" x14ac:dyDescent="0.4">
      <c r="B2" s="2" t="s">
        <v>32</v>
      </c>
      <c r="C2" s="15"/>
      <c r="E2" s="2" t="s">
        <v>36</v>
      </c>
      <c r="F2" s="3"/>
    </row>
    <row r="3" spans="2:6" x14ac:dyDescent="0.3">
      <c r="B3" s="4" t="s">
        <v>0</v>
      </c>
      <c r="C3" s="5"/>
      <c r="E3" s="4" t="s">
        <v>1</v>
      </c>
      <c r="F3" s="5"/>
    </row>
    <row r="4" spans="2:6" x14ac:dyDescent="0.3">
      <c r="B4" s="20" t="s">
        <v>2</v>
      </c>
      <c r="C4" s="133">
        <v>1070247.06</v>
      </c>
      <c r="E4" s="6" t="s">
        <v>3</v>
      </c>
      <c r="F4" s="7">
        <f>C5/365</f>
        <v>1087.3690684931507</v>
      </c>
    </row>
    <row r="5" spans="2:6" x14ac:dyDescent="0.3">
      <c r="B5" s="20" t="s">
        <v>4</v>
      </c>
      <c r="C5" s="133">
        <v>396889.71</v>
      </c>
      <c r="E5" s="6" t="s">
        <v>5</v>
      </c>
      <c r="F5" s="8">
        <f>C4/365</f>
        <v>2932.1837260273974</v>
      </c>
    </row>
    <row r="6" spans="2:6" x14ac:dyDescent="0.3">
      <c r="B6" s="20" t="s">
        <v>6</v>
      </c>
      <c r="C6" s="133">
        <f>C4-C5</f>
        <v>673357.35000000009</v>
      </c>
      <c r="E6" s="6" t="s">
        <v>7</v>
      </c>
      <c r="F6" s="7">
        <f>C11/F4</f>
        <v>130.68090137685857</v>
      </c>
    </row>
    <row r="7" spans="2:6" x14ac:dyDescent="0.3">
      <c r="B7" s="20" t="s">
        <v>8</v>
      </c>
      <c r="C7" s="133">
        <v>15415.67</v>
      </c>
      <c r="E7" s="6" t="s">
        <v>67</v>
      </c>
      <c r="F7" s="7">
        <f>C5/C11</f>
        <v>2.7930630731372923</v>
      </c>
    </row>
    <row r="8" spans="2:6" x14ac:dyDescent="0.3">
      <c r="B8" s="20" t="s">
        <v>31</v>
      </c>
      <c r="C8" s="133">
        <v>26639.42</v>
      </c>
      <c r="E8" s="6" t="s">
        <v>68</v>
      </c>
      <c r="F8" s="8">
        <f>C9/F5</f>
        <v>25.061134248759348</v>
      </c>
    </row>
    <row r="9" spans="2:6" x14ac:dyDescent="0.3">
      <c r="B9" s="17" t="s">
        <v>9</v>
      </c>
      <c r="C9" s="133">
        <v>73483.850000000006</v>
      </c>
      <c r="E9" s="6" t="s">
        <v>69</v>
      </c>
      <c r="F9" s="7">
        <f>C10/F4</f>
        <v>-19.562254083130547</v>
      </c>
    </row>
    <row r="10" spans="2:6" x14ac:dyDescent="0.3">
      <c r="B10" s="17" t="s">
        <v>10</v>
      </c>
      <c r="C10" s="133">
        <v>-21271.39</v>
      </c>
      <c r="E10" s="6" t="s">
        <v>11</v>
      </c>
      <c r="F10" s="9">
        <f>C4/C12</f>
        <v>4.9318522820818051</v>
      </c>
    </row>
    <row r="11" spans="2:6" x14ac:dyDescent="0.3">
      <c r="B11" s="17" t="s">
        <v>12</v>
      </c>
      <c r="C11" s="133">
        <v>142098.37</v>
      </c>
      <c r="E11" s="6" t="s">
        <v>13</v>
      </c>
      <c r="F11" s="9">
        <f>F6+F8-F9</f>
        <v>175.30428970874846</v>
      </c>
    </row>
    <row r="12" spans="2:6" x14ac:dyDescent="0.3">
      <c r="B12" s="17" t="s">
        <v>14</v>
      </c>
      <c r="C12" s="133">
        <v>217007.12</v>
      </c>
      <c r="E12" s="6" t="s">
        <v>15</v>
      </c>
      <c r="F12" s="10">
        <f>C5/C4</f>
        <v>0.37083933685367937</v>
      </c>
    </row>
    <row r="13" spans="2:6" x14ac:dyDescent="0.3">
      <c r="B13" s="17" t="s">
        <v>16</v>
      </c>
      <c r="C13" s="133">
        <v>66241.759999999995</v>
      </c>
      <c r="E13" s="6" t="s">
        <v>17</v>
      </c>
      <c r="F13" s="10">
        <f>C6/C4</f>
        <v>0.62916066314632069</v>
      </c>
    </row>
    <row r="14" spans="2:6" x14ac:dyDescent="0.3">
      <c r="B14" s="17" t="s">
        <v>18</v>
      </c>
      <c r="C14" s="133">
        <v>207996.35</v>
      </c>
      <c r="E14" s="6" t="s">
        <v>19</v>
      </c>
      <c r="F14" s="11">
        <f>C8/C4</f>
        <v>2.4890906964976849E-2</v>
      </c>
    </row>
    <row r="15" spans="2:6" x14ac:dyDescent="0.3">
      <c r="B15" s="17" t="s">
        <v>20</v>
      </c>
      <c r="C15" s="133">
        <v>125040.46</v>
      </c>
      <c r="E15" s="6" t="s">
        <v>21</v>
      </c>
      <c r="F15" s="11">
        <f>C8/C12</f>
        <v>0.12275827631830696</v>
      </c>
    </row>
    <row r="16" spans="2:6" ht="15" thickBot="1" x14ac:dyDescent="0.35">
      <c r="B16" s="18" t="s">
        <v>22</v>
      </c>
      <c r="C16" s="134">
        <v>150765.35999999999</v>
      </c>
      <c r="E16" s="12" t="s">
        <v>23</v>
      </c>
      <c r="F16" s="10">
        <f>C8/C13</f>
        <v>0.40215447174108904</v>
      </c>
    </row>
    <row r="17" spans="2:6" x14ac:dyDescent="0.3">
      <c r="E17" s="6" t="s">
        <v>24</v>
      </c>
      <c r="F17" s="9">
        <f>C14/C15</f>
        <v>1.6634323802071744</v>
      </c>
    </row>
    <row r="18" spans="2:6" x14ac:dyDescent="0.3">
      <c r="B18" s="16" t="s">
        <v>34</v>
      </c>
      <c r="C18" s="16"/>
      <c r="E18" s="6" t="s">
        <v>25</v>
      </c>
      <c r="F18" s="9">
        <f>(C14-C11)/C15</f>
        <v>0.52701325634918494</v>
      </c>
    </row>
    <row r="19" spans="2:6" x14ac:dyDescent="0.3">
      <c r="B19" s="19" t="s">
        <v>35</v>
      </c>
      <c r="C19" s="19"/>
      <c r="E19" s="6" t="s">
        <v>26</v>
      </c>
      <c r="F19" s="9">
        <f>C12/C13</f>
        <v>3.2759866283746084</v>
      </c>
    </row>
    <row r="20" spans="2:6" x14ac:dyDescent="0.3">
      <c r="E20" s="6" t="s">
        <v>27</v>
      </c>
      <c r="F20" s="11">
        <f>F14*F10*F19</f>
        <v>0.40215447174108904</v>
      </c>
    </row>
    <row r="21" spans="2:6" x14ac:dyDescent="0.3">
      <c r="E21" s="6" t="s">
        <v>28</v>
      </c>
      <c r="F21" s="11">
        <f>C7/C16</f>
        <v>0.10224941591357592</v>
      </c>
    </row>
    <row r="22" spans="2:6" x14ac:dyDescent="0.3">
      <c r="E22" s="6" t="s">
        <v>29</v>
      </c>
      <c r="F22" s="9">
        <f>C15/C13</f>
        <v>1.8876379492332331</v>
      </c>
    </row>
    <row r="23" spans="2:6" x14ac:dyDescent="0.3">
      <c r="E23" s="6" t="s">
        <v>30</v>
      </c>
      <c r="F23" s="9">
        <f>C8/C7</f>
        <v>1.7280740960334515</v>
      </c>
    </row>
    <row r="24" spans="2:6" ht="15" thickBot="1" x14ac:dyDescent="0.35">
      <c r="E24" s="13"/>
      <c r="F24" s="14"/>
    </row>
    <row r="28" spans="2:6" x14ac:dyDescent="0.3">
      <c r="B28" t="s">
        <v>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DD21E-D58E-452B-A4AB-69DE27602C31}">
  <dimension ref="A1:Q28"/>
  <sheetViews>
    <sheetView topLeftCell="E1" workbookViewId="0">
      <selection activeCell="G26" sqref="G26"/>
    </sheetView>
  </sheetViews>
  <sheetFormatPr defaultRowHeight="14.4" x14ac:dyDescent="0.3"/>
  <cols>
    <col min="1" max="1" width="24.44140625" customWidth="1"/>
    <col min="2" max="14" width="12.6640625" customWidth="1"/>
    <col min="15" max="15" width="24.44140625" customWidth="1"/>
    <col min="16" max="16" width="19.88671875" customWidth="1"/>
    <col min="17" max="17" width="26.44140625" customWidth="1"/>
    <col min="18" max="18" width="14.33203125" customWidth="1"/>
  </cols>
  <sheetData>
    <row r="1" spans="1:17" x14ac:dyDescent="0.3">
      <c r="A1" s="135" t="s">
        <v>37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21"/>
    </row>
    <row r="2" spans="1:17" ht="15" thickBot="1" x14ac:dyDescent="0.3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15" thickBot="1" x14ac:dyDescent="0.35">
      <c r="O3" s="22" t="s">
        <v>38</v>
      </c>
      <c r="P3" s="23">
        <v>18</v>
      </c>
    </row>
    <row r="4" spans="1:17" ht="15" thickBot="1" x14ac:dyDescent="0.35">
      <c r="A4" s="24" t="s">
        <v>39</v>
      </c>
      <c r="B4" s="25">
        <v>43496</v>
      </c>
      <c r="C4" s="25">
        <v>43524</v>
      </c>
      <c r="D4" s="26">
        <v>43555</v>
      </c>
      <c r="E4" s="26">
        <v>43585</v>
      </c>
      <c r="F4" s="26">
        <v>43616</v>
      </c>
      <c r="G4" s="26">
        <v>43646</v>
      </c>
      <c r="H4" s="26">
        <v>43677</v>
      </c>
      <c r="I4" s="26">
        <v>43708</v>
      </c>
      <c r="J4" s="26">
        <v>43726</v>
      </c>
      <c r="K4" s="26">
        <v>43756</v>
      </c>
      <c r="L4" s="26">
        <v>43422</v>
      </c>
      <c r="M4" s="26">
        <v>43465</v>
      </c>
      <c r="N4" s="27" t="s">
        <v>40</v>
      </c>
      <c r="O4" s="28" t="s">
        <v>41</v>
      </c>
      <c r="P4" s="29" t="s">
        <v>42</v>
      </c>
    </row>
    <row r="5" spans="1:17" ht="15" thickBot="1" x14ac:dyDescent="0.35">
      <c r="A5" s="30" t="s">
        <v>2</v>
      </c>
      <c r="B5" s="124">
        <v>0</v>
      </c>
      <c r="C5" s="125">
        <v>0</v>
      </c>
      <c r="D5" s="126">
        <v>0</v>
      </c>
      <c r="E5" s="127">
        <v>0</v>
      </c>
      <c r="F5" s="128">
        <v>0</v>
      </c>
      <c r="G5" s="128">
        <v>0</v>
      </c>
      <c r="H5" s="128">
        <v>0</v>
      </c>
      <c r="I5" s="129">
        <v>0</v>
      </c>
      <c r="J5" s="128">
        <v>0</v>
      </c>
      <c r="K5" s="128">
        <v>0</v>
      </c>
      <c r="L5" s="128">
        <v>0</v>
      </c>
      <c r="M5" s="127">
        <v>0</v>
      </c>
      <c r="N5" s="31">
        <f>SUM(B5:M5)</f>
        <v>0</v>
      </c>
      <c r="O5" s="32" t="s">
        <v>43</v>
      </c>
      <c r="P5" s="33">
        <f>P7/P8</f>
        <v>0</v>
      </c>
      <c r="Q5" s="34"/>
    </row>
    <row r="6" spans="1:17" x14ac:dyDescent="0.3">
      <c r="A6" s="35" t="s">
        <v>4</v>
      </c>
      <c r="B6" s="124">
        <v>0</v>
      </c>
      <c r="C6" s="130">
        <v>0</v>
      </c>
      <c r="D6" s="131">
        <v>0</v>
      </c>
      <c r="E6" s="127">
        <v>0</v>
      </c>
      <c r="F6" s="131">
        <v>0</v>
      </c>
      <c r="G6" s="131">
        <v>0</v>
      </c>
      <c r="H6" s="131">
        <v>0</v>
      </c>
      <c r="I6" s="132">
        <v>0</v>
      </c>
      <c r="J6" s="131">
        <v>0</v>
      </c>
      <c r="K6" s="131">
        <v>0</v>
      </c>
      <c r="L6" s="131">
        <v>0</v>
      </c>
      <c r="M6" s="127">
        <v>0</v>
      </c>
      <c r="N6" s="31">
        <f>SUM(B6:M6)</f>
        <v>0</v>
      </c>
      <c r="O6" s="32" t="s">
        <v>44</v>
      </c>
      <c r="P6" s="33">
        <f>P5-P7</f>
        <v>0</v>
      </c>
    </row>
    <row r="7" spans="1:17" ht="15" thickBot="1" x14ac:dyDescent="0.35">
      <c r="A7" s="37" t="s">
        <v>45</v>
      </c>
      <c r="B7" s="38">
        <f t="shared" ref="B7:N7" si="0">+B5-B6</f>
        <v>0</v>
      </c>
      <c r="C7" s="38">
        <f t="shared" si="0"/>
        <v>0</v>
      </c>
      <c r="D7" s="123">
        <f>+D5-D6</f>
        <v>0</v>
      </c>
      <c r="E7" s="38">
        <f t="shared" si="0"/>
        <v>0</v>
      </c>
      <c r="F7" s="38">
        <f>+F5-F6</f>
        <v>0</v>
      </c>
      <c r="G7" s="38">
        <f>+G5-G6</f>
        <v>0</v>
      </c>
      <c r="H7" s="38">
        <f>+H5-H6</f>
        <v>0</v>
      </c>
      <c r="I7" s="39">
        <f t="shared" ref="I7" si="1">+I5-I6</f>
        <v>0</v>
      </c>
      <c r="J7" s="38">
        <f>+J5-J6</f>
        <v>0</v>
      </c>
      <c r="K7" s="38">
        <f>+K5-K6</f>
        <v>0</v>
      </c>
      <c r="L7" s="38">
        <f>+L5-L6</f>
        <v>0</v>
      </c>
      <c r="M7" s="38">
        <f>+M5-M6</f>
        <v>0</v>
      </c>
      <c r="N7" s="40">
        <f t="shared" si="0"/>
        <v>0</v>
      </c>
      <c r="O7" s="41" t="s">
        <v>46</v>
      </c>
      <c r="P7" s="42">
        <f>(P3*0.01+1)*N7</f>
        <v>0</v>
      </c>
    </row>
    <row r="8" spans="1:17" ht="15" thickBot="1" x14ac:dyDescent="0.35">
      <c r="A8" s="43" t="s">
        <v>47</v>
      </c>
      <c r="B8" s="44" t="str">
        <f t="shared" ref="B8:F8" si="2">IF(B5=0,"0.00%",+(B7/B5))</f>
        <v>0.00%</v>
      </c>
      <c r="C8" s="44" t="str">
        <f t="shared" si="2"/>
        <v>0.00%</v>
      </c>
      <c r="D8" s="44" t="str">
        <f t="shared" si="2"/>
        <v>0.00%</v>
      </c>
      <c r="E8" s="44" t="str">
        <f t="shared" si="2"/>
        <v>0.00%</v>
      </c>
      <c r="F8" s="44" t="str">
        <f t="shared" si="2"/>
        <v>0.00%</v>
      </c>
      <c r="G8" s="44" t="str">
        <f>IF(G5=0,"0.00%",+(G7/G5))</f>
        <v>0.00%</v>
      </c>
      <c r="H8" s="44" t="str">
        <f>IF(H5=0,"0.00%",+(H7/H5))</f>
        <v>0.00%</v>
      </c>
      <c r="I8" s="45" t="str">
        <f t="shared" ref="I8" si="3">IF(I5=0,"0.00%",+(I7/I5))</f>
        <v>0.00%</v>
      </c>
      <c r="J8" s="44" t="str">
        <f>IF(J5=0,"0.00%",+(J7/J5))</f>
        <v>0.00%</v>
      </c>
      <c r="K8" s="44" t="str">
        <f>IF(K5=0,"0.00%",+(K7/K5))</f>
        <v>0.00%</v>
      </c>
      <c r="L8" s="44" t="str">
        <f>IF(L5=0,"0.00%",+(L7/L5))</f>
        <v>0.00%</v>
      </c>
      <c r="M8" s="44" t="str">
        <f>IF(M5=0,"0.00%",+(M7/M5))</f>
        <v>0.00%</v>
      </c>
      <c r="N8" s="46" t="str">
        <f t="shared" ref="N8" si="4">IF(N5=0,"0.00%",+(N7/N5))</f>
        <v>0.00%</v>
      </c>
      <c r="O8" s="47" t="s">
        <v>48</v>
      </c>
      <c r="P8" s="48">
        <v>0.38</v>
      </c>
    </row>
    <row r="9" spans="1:17" ht="15" thickBot="1" x14ac:dyDescent="0.35">
      <c r="A9" s="49" t="s">
        <v>49</v>
      </c>
      <c r="B9" s="50"/>
      <c r="C9" s="51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30"/>
      <c r="P9" s="53"/>
    </row>
    <row r="10" spans="1:17" x14ac:dyDescent="0.3">
      <c r="A10" s="54"/>
      <c r="B10" s="55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P10" s="5"/>
    </row>
    <row r="11" spans="1:17" s="61" customFormat="1" ht="13.8" x14ac:dyDescent="0.3">
      <c r="A11" s="57" t="s">
        <v>50</v>
      </c>
      <c r="B11" s="36">
        <v>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58">
        <f>SUM(B11:M11)</f>
        <v>0</v>
      </c>
      <c r="O11" s="59"/>
      <c r="P11" s="60">
        <v>0</v>
      </c>
    </row>
    <row r="12" spans="1:17" x14ac:dyDescent="0.3">
      <c r="A12" s="62" t="s">
        <v>51</v>
      </c>
      <c r="B12" s="63">
        <v>0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58">
        <f>SUM(B12:M12)</f>
        <v>0</v>
      </c>
      <c r="O12" s="64"/>
      <c r="P12" s="65">
        <v>0</v>
      </c>
    </row>
    <row r="13" spans="1:17" x14ac:dyDescent="0.3">
      <c r="A13" s="62" t="s">
        <v>52</v>
      </c>
      <c r="B13" s="65">
        <f t="shared" ref="B13:C13" si="5">B12-B11</f>
        <v>0</v>
      </c>
      <c r="C13" s="65">
        <f t="shared" si="5"/>
        <v>0</v>
      </c>
      <c r="D13" s="65">
        <f>D12-D11</f>
        <v>0</v>
      </c>
      <c r="E13" s="65">
        <f>E12-E11</f>
        <v>0</v>
      </c>
      <c r="F13" s="65">
        <f>F12-F11</f>
        <v>0</v>
      </c>
      <c r="G13" s="65">
        <f>G12-G11</f>
        <v>0</v>
      </c>
      <c r="H13" s="65">
        <f>H12-H11</f>
        <v>0</v>
      </c>
      <c r="I13" s="66">
        <f t="shared" ref="I13" si="6">I12-I11</f>
        <v>0</v>
      </c>
      <c r="J13" s="65">
        <f>J12-J11</f>
        <v>0</v>
      </c>
      <c r="K13" s="65">
        <f>K12-K11</f>
        <v>0</v>
      </c>
      <c r="L13" s="65">
        <f t="shared" ref="L13:N13" si="7">L12-L11</f>
        <v>0</v>
      </c>
      <c r="M13" s="65">
        <f t="shared" si="7"/>
        <v>0</v>
      </c>
      <c r="N13" s="67">
        <f t="shared" si="7"/>
        <v>0</v>
      </c>
      <c r="O13" s="64"/>
      <c r="P13" s="65">
        <v>0</v>
      </c>
    </row>
    <row r="14" spans="1:17" x14ac:dyDescent="0.3">
      <c r="A14" s="68" t="s">
        <v>53</v>
      </c>
      <c r="B14" s="136"/>
      <c r="C14" s="136"/>
      <c r="D14" s="137"/>
      <c r="E14" s="69"/>
      <c r="F14" s="69"/>
      <c r="G14" s="69"/>
      <c r="H14" s="69"/>
      <c r="I14" s="69"/>
      <c r="J14" s="70"/>
      <c r="K14" s="70"/>
      <c r="L14" s="70"/>
      <c r="M14" s="70"/>
      <c r="N14" s="70"/>
      <c r="O14" s="71"/>
      <c r="P14" s="72"/>
      <c r="Q14" s="73"/>
    </row>
    <row r="15" spans="1:17" x14ac:dyDescent="0.3">
      <c r="A15" s="74" t="s">
        <v>54</v>
      </c>
      <c r="B15" s="75">
        <f t="shared" ref="B15:N15" si="8">+B7-B12</f>
        <v>0</v>
      </c>
      <c r="C15" s="75">
        <f t="shared" si="8"/>
        <v>0</v>
      </c>
      <c r="D15" s="75">
        <f t="shared" si="8"/>
        <v>0</v>
      </c>
      <c r="E15" s="75">
        <f t="shared" si="8"/>
        <v>0</v>
      </c>
      <c r="F15" s="75">
        <f t="shared" si="8"/>
        <v>0</v>
      </c>
      <c r="G15" s="75">
        <f t="shared" si="8"/>
        <v>0</v>
      </c>
      <c r="H15" s="75">
        <f t="shared" si="8"/>
        <v>0</v>
      </c>
      <c r="I15" s="76">
        <f t="shared" si="8"/>
        <v>0</v>
      </c>
      <c r="J15" s="75">
        <f t="shared" si="8"/>
        <v>0</v>
      </c>
      <c r="K15" s="75">
        <f t="shared" si="8"/>
        <v>0</v>
      </c>
      <c r="L15" s="75">
        <f t="shared" si="8"/>
        <v>0</v>
      </c>
      <c r="M15" s="75">
        <f t="shared" si="8"/>
        <v>0</v>
      </c>
      <c r="N15" s="77">
        <f t="shared" si="8"/>
        <v>0</v>
      </c>
      <c r="O15" s="78"/>
      <c r="P15" s="79">
        <f>+P7-P12</f>
        <v>0</v>
      </c>
      <c r="Q15" s="80"/>
    </row>
    <row r="16" spans="1:17" ht="15" thickBot="1" x14ac:dyDescent="0.35">
      <c r="A16" s="81" t="s">
        <v>55</v>
      </c>
      <c r="B16" s="82" t="e">
        <f>IF(A7=0,"0.00%",(B15/B7))</f>
        <v>#DIV/0!</v>
      </c>
      <c r="C16" s="82" t="str">
        <f t="shared" ref="C16:M16" si="9">IF(B7=0,"0.00%",(C15/C7))</f>
        <v>0.00%</v>
      </c>
      <c r="D16" s="82" t="str">
        <f t="shared" si="9"/>
        <v>0.00%</v>
      </c>
      <c r="E16" s="82" t="str">
        <f t="shared" si="9"/>
        <v>0.00%</v>
      </c>
      <c r="F16" s="82" t="str">
        <f t="shared" si="9"/>
        <v>0.00%</v>
      </c>
      <c r="G16" s="82" t="str">
        <f t="shared" si="9"/>
        <v>0.00%</v>
      </c>
      <c r="H16" s="82" t="str">
        <f t="shared" si="9"/>
        <v>0.00%</v>
      </c>
      <c r="I16" s="82" t="str">
        <f t="shared" si="9"/>
        <v>0.00%</v>
      </c>
      <c r="J16" s="82" t="str">
        <f t="shared" si="9"/>
        <v>0.00%</v>
      </c>
      <c r="K16" s="82" t="str">
        <f t="shared" si="9"/>
        <v>0.00%</v>
      </c>
      <c r="L16" s="82" t="str">
        <f t="shared" si="9"/>
        <v>0.00%</v>
      </c>
      <c r="M16" s="82" t="str">
        <f t="shared" si="9"/>
        <v>0.00%</v>
      </c>
      <c r="N16" s="83" t="str">
        <f>IF(N7=0,"0.00%",(N15/N7))</f>
        <v>0.00%</v>
      </c>
      <c r="O16" s="84"/>
      <c r="P16" s="85" t="str">
        <f>IF(P7=0,"0.00%",(P15/P7))</f>
        <v>0.00%</v>
      </c>
      <c r="Q16" s="80"/>
    </row>
    <row r="17" spans="1:17" x14ac:dyDescent="0.3">
      <c r="A17" s="86" t="s">
        <v>56</v>
      </c>
      <c r="B17" s="138"/>
      <c r="C17" s="138"/>
      <c r="D17" s="139"/>
      <c r="E17" s="87"/>
      <c r="F17" s="87"/>
      <c r="G17" s="87"/>
      <c r="H17" s="87"/>
      <c r="I17" s="87"/>
      <c r="J17" s="88"/>
      <c r="K17" s="88"/>
      <c r="L17" s="88"/>
      <c r="M17" s="88"/>
      <c r="N17" s="88"/>
      <c r="O17" s="89"/>
      <c r="Q17" s="80"/>
    </row>
    <row r="18" spans="1:17" x14ac:dyDescent="0.3">
      <c r="A18" s="90" t="s">
        <v>57</v>
      </c>
      <c r="B18" s="75">
        <f t="shared" ref="B18:N18" si="10">+B7*0.1</f>
        <v>0</v>
      </c>
      <c r="C18" s="75">
        <f t="shared" si="10"/>
        <v>0</v>
      </c>
      <c r="D18" s="91">
        <f t="shared" si="10"/>
        <v>0</v>
      </c>
      <c r="E18" s="92">
        <f t="shared" si="10"/>
        <v>0</v>
      </c>
      <c r="F18" s="92">
        <f t="shared" si="10"/>
        <v>0</v>
      </c>
      <c r="G18" s="92">
        <f t="shared" si="10"/>
        <v>0</v>
      </c>
      <c r="H18" s="92">
        <f t="shared" si="10"/>
        <v>0</v>
      </c>
      <c r="I18" s="93">
        <f t="shared" si="10"/>
        <v>0</v>
      </c>
      <c r="J18" s="92">
        <f t="shared" si="10"/>
        <v>0</v>
      </c>
      <c r="K18" s="92">
        <f t="shared" si="10"/>
        <v>0</v>
      </c>
      <c r="L18" s="92">
        <f t="shared" si="10"/>
        <v>0</v>
      </c>
      <c r="M18" s="92">
        <f t="shared" si="10"/>
        <v>0</v>
      </c>
      <c r="N18" s="94">
        <f t="shared" si="10"/>
        <v>0</v>
      </c>
      <c r="O18" s="78"/>
      <c r="P18" s="95">
        <f>+P7*0.1</f>
        <v>0</v>
      </c>
    </row>
    <row r="19" spans="1:17" x14ac:dyDescent="0.3">
      <c r="A19" s="90" t="s">
        <v>58</v>
      </c>
      <c r="B19" s="75">
        <f t="shared" ref="B19:N19" si="11">+B15-B18</f>
        <v>0</v>
      </c>
      <c r="C19" s="75">
        <f t="shared" si="11"/>
        <v>0</v>
      </c>
      <c r="D19" s="96">
        <f t="shared" si="11"/>
        <v>0</v>
      </c>
      <c r="E19" s="75">
        <f t="shared" si="11"/>
        <v>0</v>
      </c>
      <c r="F19" s="75">
        <f t="shared" si="11"/>
        <v>0</v>
      </c>
      <c r="G19" s="75">
        <f t="shared" si="11"/>
        <v>0</v>
      </c>
      <c r="H19" s="75">
        <f t="shared" si="11"/>
        <v>0</v>
      </c>
      <c r="I19" s="76">
        <f t="shared" si="11"/>
        <v>0</v>
      </c>
      <c r="J19" s="75">
        <f t="shared" si="11"/>
        <v>0</v>
      </c>
      <c r="K19" s="75">
        <f t="shared" si="11"/>
        <v>0</v>
      </c>
      <c r="L19" s="75">
        <f t="shared" si="11"/>
        <v>0</v>
      </c>
      <c r="M19" s="75">
        <f t="shared" si="11"/>
        <v>0</v>
      </c>
      <c r="N19" s="77">
        <f t="shared" si="11"/>
        <v>0</v>
      </c>
      <c r="O19" s="78"/>
      <c r="P19" s="97">
        <f>+P15-P18</f>
        <v>0</v>
      </c>
    </row>
    <row r="20" spans="1:17" x14ac:dyDescent="0.3">
      <c r="A20" s="90" t="s">
        <v>59</v>
      </c>
      <c r="B20" s="75">
        <f t="shared" ref="B20:M20" si="12">+B7*0.15</f>
        <v>0</v>
      </c>
      <c r="C20" s="75">
        <f t="shared" si="12"/>
        <v>0</v>
      </c>
      <c r="D20" s="96">
        <f t="shared" si="12"/>
        <v>0</v>
      </c>
      <c r="E20" s="75">
        <f t="shared" si="12"/>
        <v>0</v>
      </c>
      <c r="F20" s="75">
        <f t="shared" si="12"/>
        <v>0</v>
      </c>
      <c r="G20" s="75">
        <f t="shared" si="12"/>
        <v>0</v>
      </c>
      <c r="H20" s="75">
        <f t="shared" si="12"/>
        <v>0</v>
      </c>
      <c r="I20" s="76">
        <f t="shared" si="12"/>
        <v>0</v>
      </c>
      <c r="J20" s="75">
        <f t="shared" si="12"/>
        <v>0</v>
      </c>
      <c r="K20" s="75">
        <f t="shared" si="12"/>
        <v>0</v>
      </c>
      <c r="L20" s="75">
        <f t="shared" si="12"/>
        <v>0</v>
      </c>
      <c r="M20" s="75">
        <f t="shared" si="12"/>
        <v>0</v>
      </c>
      <c r="N20" s="77">
        <f>+N7*0.15</f>
        <v>0</v>
      </c>
      <c r="O20" s="78"/>
      <c r="P20" s="97">
        <f>+P7*0.15</f>
        <v>0</v>
      </c>
    </row>
    <row r="21" spans="1:17" ht="15" thickBot="1" x14ac:dyDescent="0.35">
      <c r="A21" s="98" t="s">
        <v>58</v>
      </c>
      <c r="B21" s="99">
        <f t="shared" ref="B21:M21" si="13">+B15-B20</f>
        <v>0</v>
      </c>
      <c r="C21" s="99">
        <f t="shared" si="13"/>
        <v>0</v>
      </c>
      <c r="D21" s="100">
        <f t="shared" si="13"/>
        <v>0</v>
      </c>
      <c r="E21" s="99">
        <f t="shared" si="13"/>
        <v>0</v>
      </c>
      <c r="F21" s="99">
        <f t="shared" si="13"/>
        <v>0</v>
      </c>
      <c r="G21" s="99">
        <f t="shared" si="13"/>
        <v>0</v>
      </c>
      <c r="H21" s="99">
        <f t="shared" si="13"/>
        <v>0</v>
      </c>
      <c r="I21" s="101">
        <f t="shared" si="13"/>
        <v>0</v>
      </c>
      <c r="J21" s="99">
        <f t="shared" si="13"/>
        <v>0</v>
      </c>
      <c r="K21" s="99">
        <f t="shared" si="13"/>
        <v>0</v>
      </c>
      <c r="L21" s="99">
        <f t="shared" si="13"/>
        <v>0</v>
      </c>
      <c r="M21" s="99">
        <f t="shared" si="13"/>
        <v>0</v>
      </c>
      <c r="N21" s="102">
        <f>+N15-N20</f>
        <v>0</v>
      </c>
      <c r="O21" s="78"/>
      <c r="P21" s="103">
        <f>+P15-P20</f>
        <v>0</v>
      </c>
    </row>
    <row r="22" spans="1:17" x14ac:dyDescent="0.3">
      <c r="A22" s="104"/>
      <c r="E22" s="105"/>
      <c r="F22" s="105"/>
      <c r="G22" s="105"/>
      <c r="H22" s="105"/>
      <c r="I22" s="106" t="s">
        <v>60</v>
      </c>
      <c r="J22" s="107"/>
      <c r="K22" s="107"/>
      <c r="L22" s="107"/>
      <c r="M22" s="107"/>
      <c r="N22" s="108">
        <f>N11</f>
        <v>0</v>
      </c>
      <c r="O22" s="108"/>
      <c r="P22" s="108">
        <f t="shared" ref="P22" si="14">P11</f>
        <v>0</v>
      </c>
    </row>
    <row r="23" spans="1:17" x14ac:dyDescent="0.3">
      <c r="H23" s="109"/>
      <c r="I23" s="110" t="s">
        <v>61</v>
      </c>
      <c r="J23" s="111"/>
      <c r="K23" s="111"/>
      <c r="L23" s="111"/>
      <c r="M23" s="111"/>
      <c r="N23" s="112" t="e">
        <f>N7/N22</f>
        <v>#DIV/0!</v>
      </c>
      <c r="O23" s="113"/>
      <c r="P23" s="114" t="e">
        <f>P7/P22</f>
        <v>#DIV/0!</v>
      </c>
    </row>
    <row r="24" spans="1:17" ht="15" thickBot="1" x14ac:dyDescent="0.35">
      <c r="H24" s="109"/>
      <c r="I24" s="115" t="s">
        <v>62</v>
      </c>
      <c r="J24" s="116"/>
      <c r="K24" s="116"/>
      <c r="L24" s="116"/>
      <c r="M24" s="116"/>
      <c r="N24" s="117">
        <f>N7-N13-N18</f>
        <v>0</v>
      </c>
      <c r="O24" s="78"/>
      <c r="P24" s="118">
        <f>P7-P13-P18</f>
        <v>0</v>
      </c>
    </row>
    <row r="25" spans="1:17" ht="15" thickBot="1" x14ac:dyDescent="0.35">
      <c r="H25" s="109"/>
      <c r="I25" s="119" t="s">
        <v>63</v>
      </c>
      <c r="J25" s="120"/>
      <c r="K25" s="120"/>
      <c r="L25" s="120"/>
      <c r="M25" s="120"/>
      <c r="N25" s="121">
        <f>N19</f>
        <v>0</v>
      </c>
    </row>
    <row r="27" spans="1:17" x14ac:dyDescent="0.3">
      <c r="J27" t="s">
        <v>64</v>
      </c>
      <c r="N27" s="122">
        <f>N13/12</f>
        <v>0</v>
      </c>
      <c r="O27" s="122"/>
      <c r="P27" s="122">
        <f>P13/12</f>
        <v>0</v>
      </c>
    </row>
    <row r="28" spans="1:17" x14ac:dyDescent="0.3">
      <c r="J28" t="s">
        <v>65</v>
      </c>
      <c r="N28" s="122">
        <f>N27*2</f>
        <v>0</v>
      </c>
      <c r="O28" s="122"/>
      <c r="P28" s="122">
        <f>P27*2</f>
        <v>0</v>
      </c>
    </row>
  </sheetData>
  <mergeCells count="3">
    <mergeCell ref="A1:P1"/>
    <mergeCell ref="B14:D14"/>
    <mergeCell ref="B17:D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Dashboard</vt:lpstr>
      <vt:lpstr>Rolling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Marty</dc:creator>
  <cp:lastModifiedBy>Marty Parisien</cp:lastModifiedBy>
  <dcterms:created xsi:type="dcterms:W3CDTF">2016-02-27T05:05:02Z</dcterms:created>
  <dcterms:modified xsi:type="dcterms:W3CDTF">2021-04-21T17:25:03Z</dcterms:modified>
</cp:coreProperties>
</file>